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17955" windowHeight="81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" i="1" l="1"/>
  <c r="C5" i="1"/>
  <c r="I8" i="1"/>
  <c r="E9" i="1" s="1"/>
  <c r="D9" i="1" s="1"/>
  <c r="G9" i="1" l="1"/>
  <c r="I9" i="1" l="1"/>
  <c r="E10" i="1" s="1"/>
  <c r="D10" i="1" l="1"/>
  <c r="F10" i="1" s="1"/>
  <c r="G10" i="1"/>
  <c r="I10" i="1" l="1"/>
  <c r="E11" i="1" s="1"/>
  <c r="D11" i="1" l="1"/>
  <c r="F11" i="1" s="1"/>
  <c r="G11" i="1"/>
  <c r="I11" i="1" l="1"/>
  <c r="E12" i="1" s="1"/>
  <c r="D12" i="1" l="1"/>
  <c r="G12" i="1"/>
  <c r="F12" i="1" l="1"/>
  <c r="I12" i="1" s="1"/>
  <c r="E13" i="1" s="1"/>
  <c r="D13" i="1" l="1"/>
  <c r="G13" i="1"/>
  <c r="F13" i="1" l="1"/>
  <c r="I13" i="1" s="1"/>
  <c r="E14" i="1" s="1"/>
  <c r="F14" i="1" l="1"/>
  <c r="G14" i="1"/>
  <c r="D14" i="1"/>
  <c r="I14" i="1" l="1"/>
  <c r="E15" i="1" s="1"/>
  <c r="D15" i="1" l="1"/>
  <c r="F15" i="1" s="1"/>
  <c r="I15" i="1" s="1"/>
  <c r="E16" i="1" s="1"/>
  <c r="G15" i="1"/>
  <c r="D16" i="1" l="1"/>
  <c r="F16" i="1" s="1"/>
  <c r="I16" i="1" s="1"/>
  <c r="E17" i="1" s="1"/>
  <c r="G16" i="1"/>
  <c r="D17" i="1" l="1"/>
  <c r="F17" i="1" s="1"/>
  <c r="I17" i="1" s="1"/>
  <c r="E18" i="1" s="1"/>
  <c r="G17" i="1"/>
  <c r="D18" i="1" l="1"/>
  <c r="F18" i="1" s="1"/>
  <c r="I18" i="1" s="1"/>
  <c r="G18" i="1"/>
</calcChain>
</file>

<file path=xl/sharedStrings.xml><?xml version="1.0" encoding="utf-8"?>
<sst xmlns="http://schemas.openxmlformats.org/spreadsheetml/2006/main" count="14" uniqueCount="13">
  <si>
    <t>Disbursed</t>
  </si>
  <si>
    <t>Interest</t>
  </si>
  <si>
    <t>Disbursal date</t>
  </si>
  <si>
    <t>Meetings</t>
  </si>
  <si>
    <t>Monthly</t>
  </si>
  <si>
    <t>Date</t>
  </si>
  <si>
    <t>Number of installments</t>
  </si>
  <si>
    <t>Principal Outstanding
(After paying installment)</t>
  </si>
  <si>
    <t>Actual Principal Repaid</t>
  </si>
  <si>
    <t>Actual Interest Repaid</t>
  </si>
  <si>
    <t>Calculated Installment amount</t>
  </si>
  <si>
    <t>Actual over or prepayment</t>
  </si>
  <si>
    <t>Installment to be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</si>
</sst>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s.&quot;\ #,##0.00;[Red]&quot;Rs.&quot;\ \-#,##0.00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9" fontId="1" fillId="0" borderId="0" xfId="0" applyNumberFormat="1" applyFont="1" applyAlignment="1">
      <alignment wrapText="1"/>
    </xf>
    <xf numFmtId="15" fontId="1" fillId="0" borderId="0" xfId="0" applyNumberFormat="1" applyFont="1" applyAlignment="1">
      <alignment wrapText="1"/>
    </xf>
    <xf numFmtId="8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  <xf numFmtId="15" fontId="1" fillId="0" borderId="0" xfId="0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H10" sqref="H10"/>
    </sheetView>
  </sheetViews>
  <sheetFormatPr defaultRowHeight="11.25" x14ac:dyDescent="0.2"/>
  <cols>
    <col min="1" max="1" width="9.28515625" style="1" bestFit="1" customWidth="1"/>
    <col min="2" max="2" width="22.5703125" style="1" bestFit="1" customWidth="1"/>
    <col min="3" max="3" width="9.140625" style="1" bestFit="1" customWidth="1"/>
    <col min="4" max="4" width="9.85546875" style="1" customWidth="1"/>
    <col min="5" max="5" width="7.85546875" style="1" bestFit="1" customWidth="1"/>
    <col min="6" max="6" width="11.5703125" style="1" bestFit="1" customWidth="1"/>
    <col min="7" max="7" width="7.85546875" style="1" bestFit="1" customWidth="1"/>
    <col min="8" max="8" width="9.140625" style="1"/>
    <col min="9" max="9" width="16.7109375" style="1" customWidth="1"/>
    <col min="10" max="16384" width="9.140625" style="1"/>
  </cols>
  <sheetData>
    <row r="1" spans="1:9" x14ac:dyDescent="0.2">
      <c r="B1" s="1" t="s">
        <v>0</v>
      </c>
      <c r="C1" s="2">
        <v>1000000</v>
      </c>
      <c r="D1" s="2"/>
      <c r="E1" s="1" t="s">
        <v>1</v>
      </c>
      <c r="F1" s="3">
        <v>0.24</v>
      </c>
    </row>
    <row r="2" spans="1:9" x14ac:dyDescent="0.2">
      <c r="B2" s="1" t="s">
        <v>2</v>
      </c>
      <c r="C2" s="4">
        <v>40548</v>
      </c>
      <c r="D2" s="4"/>
    </row>
    <row r="3" spans="1:9" x14ac:dyDescent="0.2">
      <c r="B3" s="1" t="s">
        <v>3</v>
      </c>
      <c r="C3" s="1" t="s">
        <v>4</v>
      </c>
    </row>
    <row r="4" spans="1:9" x14ac:dyDescent="0.2">
      <c r="B4" s="1" t="s">
        <v>6</v>
      </c>
      <c r="C4" s="1">
        <v>6</v>
      </c>
    </row>
    <row r="5" spans="1:9" x14ac:dyDescent="0.2">
      <c r="B5" s="1" t="s">
        <v>10</v>
      </c>
      <c r="C5" s="6">
        <f>-PMT(F1/12,C4,C1)</f>
        <v>178525.81233520247</v>
      </c>
      <c r="D5" s="5"/>
    </row>
    <row r="7" spans="1:9" ht="33.75" x14ac:dyDescent="0.2">
      <c r="B7" s="1" t="s">
        <v>5</v>
      </c>
      <c r="D7" s="7" t="s">
        <v>12</v>
      </c>
      <c r="E7" s="7" t="s">
        <v>1</v>
      </c>
      <c r="F7" s="7" t="s">
        <v>8</v>
      </c>
      <c r="G7" s="7" t="s">
        <v>9</v>
      </c>
      <c r="H7" s="8" t="s">
        <v>11</v>
      </c>
      <c r="I7" s="7" t="s">
        <v>7</v>
      </c>
    </row>
    <row r="8" spans="1:9" x14ac:dyDescent="0.2">
      <c r="B8" s="4">
        <v>40548</v>
      </c>
      <c r="D8" s="2"/>
      <c r="H8" s="4"/>
      <c r="I8" s="2">
        <f>C1</f>
        <v>1000000</v>
      </c>
    </row>
    <row r="9" spans="1:9" x14ac:dyDescent="0.2">
      <c r="A9" s="1">
        <v>1</v>
      </c>
      <c r="B9" s="4">
        <v>40579</v>
      </c>
      <c r="D9" s="6">
        <f>IF((E9+I8)&gt;C$5,C$5,E9+I8)</f>
        <v>178525.81233520247</v>
      </c>
      <c r="E9" s="6">
        <f>I8*F$1/12</f>
        <v>20000</v>
      </c>
      <c r="F9" s="6">
        <f t="shared" ref="F9:F11" si="0">D9-E9</f>
        <v>158525.81233520247</v>
      </c>
      <c r="G9" s="6">
        <f>E9</f>
        <v>20000</v>
      </c>
      <c r="H9" s="2"/>
      <c r="I9" s="2">
        <f>I8-F9-H9</f>
        <v>841474.18766479753</v>
      </c>
    </row>
    <row r="10" spans="1:9" x14ac:dyDescent="0.2">
      <c r="A10" s="1">
        <v>2</v>
      </c>
      <c r="B10" s="4">
        <v>40607</v>
      </c>
      <c r="D10" s="6">
        <f>IF((E10+I9)&gt;C$5,C$5,E10+I9)</f>
        <v>178525.81233520247</v>
      </c>
      <c r="E10" s="6">
        <f>I9*F$1/12</f>
        <v>16829.48375329595</v>
      </c>
      <c r="F10" s="6">
        <f t="shared" si="0"/>
        <v>161696.32858190651</v>
      </c>
      <c r="G10" s="6">
        <f t="shared" ref="G10:G14" si="1">E10</f>
        <v>16829.48375329595</v>
      </c>
      <c r="H10" s="2">
        <v>400000</v>
      </c>
      <c r="I10" s="2">
        <f>I9-F10-H10</f>
        <v>279777.85908289102</v>
      </c>
    </row>
    <row r="11" spans="1:9" x14ac:dyDescent="0.2">
      <c r="A11" s="1">
        <v>3</v>
      </c>
      <c r="B11" s="4">
        <v>40638</v>
      </c>
      <c r="D11" s="6">
        <f>IF((E11+I10)&gt;C$5,C$5,E11+I10)</f>
        <v>178525.81233520247</v>
      </c>
      <c r="E11" s="6">
        <f>I10*F$1/12</f>
        <v>5595.5571816578204</v>
      </c>
      <c r="F11" s="6">
        <f t="shared" si="0"/>
        <v>172930.25515354465</v>
      </c>
      <c r="G11" s="6">
        <f t="shared" si="1"/>
        <v>5595.5571816578204</v>
      </c>
      <c r="H11" s="2"/>
      <c r="I11" s="2">
        <f>I10-F11-H11</f>
        <v>106847.60392934637</v>
      </c>
    </row>
    <row r="12" spans="1:9" x14ac:dyDescent="0.2">
      <c r="A12" s="1">
        <v>4</v>
      </c>
      <c r="B12" s="4">
        <v>40668</v>
      </c>
      <c r="D12" s="6">
        <f>IF((E12+I11)&gt;C$5,C$5,E12+I11)</f>
        <v>108984.55600793329</v>
      </c>
      <c r="E12" s="6">
        <f>I11*F$1/12</f>
        <v>2136.9520785869272</v>
      </c>
      <c r="F12" s="6">
        <f>D12-E12</f>
        <v>106847.60392934637</v>
      </c>
      <c r="G12" s="6">
        <f t="shared" si="1"/>
        <v>2136.9520785869272</v>
      </c>
      <c r="H12" s="2"/>
      <c r="I12" s="2">
        <f>I11-F12-H12</f>
        <v>0</v>
      </c>
    </row>
    <row r="13" spans="1:9" x14ac:dyDescent="0.2">
      <c r="A13" s="1">
        <v>5</v>
      </c>
      <c r="B13" s="4">
        <v>40699</v>
      </c>
      <c r="D13" s="6">
        <f>IF((E13+I12)&gt;C$5,C$5,E13+I12)</f>
        <v>0</v>
      </c>
      <c r="E13" s="6">
        <f>I12*F$1/12</f>
        <v>0</v>
      </c>
      <c r="F13" s="6">
        <f>D13-E13</f>
        <v>0</v>
      </c>
      <c r="G13" s="6">
        <f t="shared" si="1"/>
        <v>0</v>
      </c>
      <c r="H13" s="2"/>
      <c r="I13" s="2">
        <f>I12-F13-H13</f>
        <v>0</v>
      </c>
    </row>
    <row r="14" spans="1:9" x14ac:dyDescent="0.2">
      <c r="A14" s="1">
        <v>6</v>
      </c>
      <c r="B14" s="4">
        <v>40729</v>
      </c>
      <c r="D14" s="6">
        <f>IF((E14+I13)&gt;C$5,C$5,E14+I13)</f>
        <v>0</v>
      </c>
      <c r="E14" s="6">
        <f>I13*F$1/12</f>
        <v>0</v>
      </c>
      <c r="F14" s="6">
        <f>IF(E14&lt;&gt;"",D14-E14,"")</f>
        <v>0</v>
      </c>
      <c r="G14" s="6">
        <f t="shared" si="1"/>
        <v>0</v>
      </c>
      <c r="H14" s="2"/>
      <c r="I14" s="2">
        <f>I13-F14-H14</f>
        <v>0</v>
      </c>
    </row>
    <row r="15" spans="1:9" x14ac:dyDescent="0.2">
      <c r="A15" s="1">
        <v>7</v>
      </c>
      <c r="B15" s="4">
        <v>40760</v>
      </c>
      <c r="C15" s="2"/>
      <c r="D15" s="6">
        <f>IF((E15+I14)&gt;C$5,C$5,E15+I14)</f>
        <v>0</v>
      </c>
      <c r="E15" s="6">
        <f>I14*F$1/12</f>
        <v>0</v>
      </c>
      <c r="F15" s="6">
        <f>IF(E15&lt;&gt;"",D15-E15,"")</f>
        <v>0</v>
      </c>
      <c r="G15" s="6">
        <f t="shared" ref="G15:G17" si="2">E15</f>
        <v>0</v>
      </c>
      <c r="H15" s="2"/>
      <c r="I15" s="2">
        <f>I14-F15-H15</f>
        <v>0</v>
      </c>
    </row>
    <row r="16" spans="1:9" x14ac:dyDescent="0.2">
      <c r="A16" s="1">
        <v>8</v>
      </c>
      <c r="B16" s="4">
        <v>40791</v>
      </c>
      <c r="C16" s="2"/>
      <c r="D16" s="6">
        <f>IF((E16+I15)&gt;C$5,C$5,E16+I15)</f>
        <v>0</v>
      </c>
      <c r="E16" s="6">
        <f>I15*F$1/12</f>
        <v>0</v>
      </c>
      <c r="F16" s="6">
        <f>IF(E16&lt;&gt;"",D16-E16,"")</f>
        <v>0</v>
      </c>
      <c r="G16" s="6">
        <f t="shared" si="2"/>
        <v>0</v>
      </c>
      <c r="H16" s="2"/>
      <c r="I16" s="2">
        <f>I15-F16-H16</f>
        <v>0</v>
      </c>
    </row>
    <row r="17" spans="1:9" x14ac:dyDescent="0.2">
      <c r="A17" s="1">
        <v>9</v>
      </c>
      <c r="B17" s="4">
        <v>40821</v>
      </c>
      <c r="C17" s="2"/>
      <c r="D17" s="6">
        <f>IF((E17+I16)&gt;C$5,C$5,E17+I16)</f>
        <v>0</v>
      </c>
      <c r="E17" s="6">
        <f>I16*F$1/12</f>
        <v>0</v>
      </c>
      <c r="F17" s="6">
        <f>IF(E17&lt;&gt;"",D17-E17,"")</f>
        <v>0</v>
      </c>
      <c r="G17" s="6">
        <f t="shared" si="2"/>
        <v>0</v>
      </c>
      <c r="H17" s="2"/>
      <c r="I17" s="2">
        <f>I16-F17-H17</f>
        <v>0</v>
      </c>
    </row>
    <row r="18" spans="1:9" x14ac:dyDescent="0.2">
      <c r="A18" s="1">
        <v>10</v>
      </c>
      <c r="B18" s="4">
        <v>40852</v>
      </c>
      <c r="D18" s="6">
        <f>IF((E18+I17)&gt;C$5,C$5,E18+I17)</f>
        <v>0</v>
      </c>
      <c r="E18" s="6">
        <f>I17*F$1/12</f>
        <v>0</v>
      </c>
      <c r="F18" s="6">
        <f>IF(E18&lt;&gt;"",D18-E18,"")</f>
        <v>0</v>
      </c>
      <c r="G18" s="6">
        <f t="shared" ref="G18" si="3">E18</f>
        <v>0</v>
      </c>
      <c r="H18" s="2"/>
      <c r="I18" s="2">
        <f>I17-F18-H18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Binny</dc:creator>
  <cp:lastModifiedBy>Binny</cp:lastModifiedBy>
  <dcterms:created xsi:type="dcterms:W3CDTF">2011-11-10T06:14:07Z</dcterms:created>
  <dcterms:modified xsi:type="dcterms:W3CDTF">2011-11-10T07:50:34Z</dcterms:modified>
</cp:coreProperties>
</file>