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210" windowHeight="91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6" i="1"/>
  <c r="B26"/>
  <c r="B50"/>
  <c r="B41"/>
  <c r="G21"/>
  <c r="B25"/>
  <c r="B21"/>
  <c r="F38"/>
  <c r="D38"/>
  <c r="B38"/>
  <c r="D58"/>
  <c r="B58"/>
  <c r="F56"/>
  <c r="F58"/>
  <c r="D56"/>
  <c r="B56"/>
  <c r="F41"/>
  <c r="B22"/>
  <c r="D41"/>
  <c r="B23"/>
  <c r="D50"/>
  <c r="F50"/>
  <c r="B27"/>
  <c r="F49"/>
  <c r="F51"/>
  <c r="B29"/>
  <c r="B34"/>
  <c r="B37"/>
  <c r="B39"/>
  <c r="B43"/>
  <c r="F37"/>
  <c r="F39"/>
  <c r="F43"/>
  <c r="F62"/>
  <c r="F63"/>
  <c r="D37"/>
  <c r="D39"/>
  <c r="D43"/>
  <c r="D62"/>
  <c r="D63"/>
  <c r="D49"/>
  <c r="D51"/>
  <c r="B49"/>
  <c r="B51"/>
  <c r="B63"/>
  <c r="B65"/>
  <c r="B62"/>
  <c r="B47"/>
  <c r="B53"/>
  <c r="F65"/>
  <c r="D65"/>
  <c r="D47"/>
  <c r="D53"/>
  <c r="E63"/>
  <c r="F47"/>
  <c r="F53"/>
  <c r="G51"/>
  <c r="C63"/>
  <c r="C51"/>
  <c r="G63"/>
  <c r="E51"/>
</calcChain>
</file>

<file path=xl/comments1.xml><?xml version="1.0" encoding="utf-8"?>
<comments xmlns="http://schemas.openxmlformats.org/spreadsheetml/2006/main">
  <authors>
    <author>sk332aa</author>
  </authors>
  <commentList>
    <comment ref="D34" authorId="0">
      <text>
        <r>
          <rPr>
            <b/>
            <sz val="10"/>
            <color indexed="81"/>
            <rFont val="Tahoma"/>
          </rPr>
          <t>sk332aa:</t>
        </r>
        <r>
          <rPr>
            <sz val="10"/>
            <color indexed="81"/>
            <rFont val="Tahoma"/>
          </rPr>
          <t xml:space="preserve">
Input a Loan Interest Rate.</t>
        </r>
      </text>
    </comment>
    <comment ref="F34" authorId="0">
      <text>
        <r>
          <rPr>
            <b/>
            <sz val="10"/>
            <color indexed="81"/>
            <rFont val="Tahoma"/>
          </rPr>
          <t>sk332aa:</t>
        </r>
        <r>
          <rPr>
            <sz val="10"/>
            <color indexed="81"/>
            <rFont val="Tahoma"/>
          </rPr>
          <t xml:space="preserve">
Input a Loan Interest Rate.</t>
        </r>
      </text>
    </comment>
  </commentList>
</comments>
</file>

<file path=xl/sharedStrings.xml><?xml version="1.0" encoding="utf-8"?>
<sst xmlns="http://schemas.openxmlformats.org/spreadsheetml/2006/main" count="55" uniqueCount="52">
  <si>
    <t>BREAK EVEN PRICING OF LOAN INTEREST RATES</t>
  </si>
  <si>
    <t>Savings Interest Rate</t>
  </si>
  <si>
    <t>Non-Interest Operating Expenses</t>
  </si>
  <si>
    <t xml:space="preserve">   Salaries</t>
  </si>
  <si>
    <t xml:space="preserve">   Training</t>
  </si>
  <si>
    <t xml:space="preserve">   Office</t>
  </si>
  <si>
    <t>DATA VARIABLES</t>
  </si>
  <si>
    <t>Loans Balance</t>
  </si>
  <si>
    <t>BREAK EVEN ANALYSIS</t>
  </si>
  <si>
    <t>Cost of Savings</t>
  </si>
  <si>
    <t>Savings Balance</t>
  </si>
  <si>
    <t xml:space="preserve">   Total Expenses</t>
  </si>
  <si>
    <t>Total Loans</t>
  </si>
  <si>
    <t>Less: Delinquent Loans</t>
  </si>
  <si>
    <t xml:space="preserve">   Net Loans</t>
  </si>
  <si>
    <t>Breakeven Loan Interest Rate</t>
  </si>
  <si>
    <t>HOW TO BUILD EQUITY</t>
  </si>
  <si>
    <t>Loan Interest Rate</t>
  </si>
  <si>
    <t>Income &amp; Expense Statement</t>
  </si>
  <si>
    <t>Loan Revenue</t>
  </si>
  <si>
    <t>Less: Cost of Savings</t>
  </si>
  <si>
    <t>Net Interest Margin</t>
  </si>
  <si>
    <t>Less: Non-Interest Operating Expenses</t>
  </si>
  <si>
    <t>Net Income</t>
  </si>
  <si>
    <t>Balance Sheet</t>
  </si>
  <si>
    <t>Assets:</t>
  </si>
  <si>
    <t>Performing Loans</t>
  </si>
  <si>
    <t>Delinquent Loans</t>
  </si>
  <si>
    <t xml:space="preserve">   Total Loans</t>
  </si>
  <si>
    <t>Liabilities:</t>
  </si>
  <si>
    <t>Savings</t>
  </si>
  <si>
    <t>Cash and Investments</t>
  </si>
  <si>
    <t>Equity:</t>
  </si>
  <si>
    <t>Retained Earnings</t>
  </si>
  <si>
    <t>TOTAL LIABILITIES &amp; EQUITY</t>
  </si>
  <si>
    <t xml:space="preserve">   TOTAL EQUITY</t>
  </si>
  <si>
    <t xml:space="preserve">   TOTAL ASSETS</t>
  </si>
  <si>
    <r>
      <t xml:space="preserve">   </t>
    </r>
    <r>
      <rPr>
        <b/>
        <sz val="10"/>
        <rFont val="Arial"/>
        <family val="2"/>
      </rPr>
      <t>TOTAL LIABILITIES</t>
    </r>
  </si>
  <si>
    <t>Deliquency Rate</t>
  </si>
  <si>
    <t>NPL Report</t>
  </si>
  <si>
    <t>#Loans 30-90 Days</t>
  </si>
  <si>
    <t>% to loan loss reserve</t>
  </si>
  <si>
    <t>%  to Loan Loss Reserve</t>
  </si>
  <si>
    <t>Value Loans 90-180 Days</t>
  </si>
  <si>
    <t>% to Loan Loss Reserve</t>
  </si>
  <si>
    <t>Value Loans 30-90 Days</t>
  </si>
  <si>
    <t>#Loans 91-180 Days</t>
  </si>
  <si>
    <t>#Loans 6-12 months</t>
  </si>
  <si>
    <t>Value Loans 6-12 months</t>
  </si>
  <si>
    <t># Loans 12 months+</t>
  </si>
  <si>
    <t>Value loans 12 months+</t>
  </si>
  <si>
    <t>Total Loan Loss Reserve</t>
  </si>
</sst>
</file>

<file path=xl/styles.xml><?xml version="1.0" encoding="utf-8"?>
<styleSheet xmlns="http://schemas.openxmlformats.org/spreadsheetml/2006/main">
  <numFmts count="1">
    <numFmt numFmtId="169" formatCode="_(* #,##0_);_(* \(#,##0\);_(* &quot;-&quot;_);_(@_)"/>
  </numFmts>
  <fonts count="7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color indexed="81"/>
      <name val="Tahoma"/>
    </font>
    <font>
      <b/>
      <sz val="10"/>
      <color indexed="81"/>
      <name val="Tahom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69" fontId="0" fillId="0" borderId="1" xfId="0" applyNumberFormat="1" applyBorder="1"/>
    <xf numFmtId="169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10" fontId="0" fillId="2" borderId="4" xfId="0" applyNumberFormat="1" applyFill="1" applyBorder="1"/>
    <xf numFmtId="169" fontId="0" fillId="2" borderId="4" xfId="0" applyNumberFormat="1" applyFill="1" applyBorder="1"/>
    <xf numFmtId="0" fontId="1" fillId="0" borderId="5" xfId="0" applyFont="1" applyBorder="1"/>
    <xf numFmtId="169" fontId="0" fillId="0" borderId="4" xfId="0" applyNumberFormat="1" applyBorder="1"/>
    <xf numFmtId="10" fontId="1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0" borderId="3" xfId="0" applyFont="1" applyBorder="1" applyAlignment="1">
      <alignment horizontal="center"/>
    </xf>
    <xf numFmtId="169" fontId="0" fillId="0" borderId="0" xfId="0" applyNumberFormat="1" applyBorder="1"/>
    <xf numFmtId="0" fontId="6" fillId="0" borderId="3" xfId="0" applyFont="1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2" fillId="0" borderId="10" xfId="0" applyFont="1" applyBorder="1" applyAlignment="1">
      <alignment horizontal="center"/>
    </xf>
    <xf numFmtId="10" fontId="1" fillId="0" borderId="0" xfId="0" applyNumberFormat="1" applyFont="1" applyFill="1" applyBorder="1"/>
    <xf numFmtId="10" fontId="1" fillId="2" borderId="0" xfId="0" applyNumberFormat="1" applyFont="1" applyFill="1" applyBorder="1"/>
    <xf numFmtId="0" fontId="0" fillId="0" borderId="10" xfId="0" applyBorder="1"/>
    <xf numFmtId="10" fontId="3" fillId="0" borderId="0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10" fontId="0" fillId="0" borderId="6" xfId="0" applyNumberFormat="1" applyFill="1" applyBorder="1"/>
    <xf numFmtId="3" fontId="0" fillId="0" borderId="4" xfId="0" applyNumberFormat="1" applyBorder="1"/>
    <xf numFmtId="9" fontId="0" fillId="0" borderId="4" xfId="0" applyNumberFormat="1" applyBorder="1"/>
    <xf numFmtId="3" fontId="0" fillId="0" borderId="6" xfId="0" applyNumberFormat="1" applyBorder="1"/>
    <xf numFmtId="0" fontId="0" fillId="0" borderId="3" xfId="0" applyFont="1" applyFill="1" applyBorder="1" applyAlignment="1"/>
    <xf numFmtId="0" fontId="0" fillId="0" borderId="0" xfId="0" applyFont="1" applyFill="1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5" xfId="0" applyFont="1" applyFill="1" applyBorder="1" applyAlignment="1"/>
    <xf numFmtId="0" fontId="0" fillId="0" borderId="9" xfId="0" applyFont="1" applyFill="1" applyBorder="1" applyAlignment="1"/>
    <xf numFmtId="0" fontId="6" fillId="0" borderId="3" xfId="0" applyFont="1" applyFill="1" applyBorder="1" applyAlignment="1"/>
    <xf numFmtId="0" fontId="6" fillId="0" borderId="0" xfId="0" applyFont="1" applyFill="1" applyBorder="1" applyAlignment="1"/>
    <xf numFmtId="0" fontId="6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Normal="100" workbookViewId="0">
      <selection activeCell="G15" sqref="G15"/>
    </sheetView>
  </sheetViews>
  <sheetFormatPr defaultRowHeight="12.75"/>
  <cols>
    <col min="1" max="1" width="40.7109375" customWidth="1"/>
    <col min="2" max="2" width="12.7109375" customWidth="1"/>
    <col min="3" max="3" width="8.7109375" customWidth="1"/>
    <col min="4" max="4" width="12.7109375" customWidth="1"/>
    <col min="5" max="5" width="8.7109375" customWidth="1"/>
    <col min="6" max="6" width="14.140625" customWidth="1"/>
    <col min="7" max="7" width="8.7109375" customWidth="1"/>
  </cols>
  <sheetData>
    <row r="1" spans="1:7">
      <c r="A1" s="1" t="s">
        <v>0</v>
      </c>
    </row>
    <row r="2" spans="1:7" ht="13.5" thickBot="1"/>
    <row r="3" spans="1:7">
      <c r="A3" s="21" t="s">
        <v>6</v>
      </c>
      <c r="B3" s="13"/>
      <c r="E3" s="24" t="s">
        <v>39</v>
      </c>
      <c r="F3" s="12"/>
      <c r="G3" s="13"/>
    </row>
    <row r="4" spans="1:7">
      <c r="A4" s="4"/>
      <c r="B4" s="5"/>
      <c r="E4" s="4"/>
      <c r="F4" s="14"/>
      <c r="G4" s="5"/>
    </row>
    <row r="5" spans="1:7">
      <c r="A5" s="6" t="s">
        <v>10</v>
      </c>
      <c r="B5" s="8">
        <v>300000</v>
      </c>
      <c r="E5" s="39" t="s">
        <v>40</v>
      </c>
      <c r="F5" s="34"/>
      <c r="G5" s="5">
        <v>20</v>
      </c>
    </row>
    <row r="6" spans="1:7">
      <c r="A6" s="4"/>
      <c r="B6" s="5"/>
      <c r="E6" s="39" t="s">
        <v>45</v>
      </c>
      <c r="F6" s="34"/>
      <c r="G6" s="28">
        <v>10000</v>
      </c>
    </row>
    <row r="7" spans="1:7">
      <c r="A7" s="6" t="s">
        <v>1</v>
      </c>
      <c r="B7" s="7">
        <v>0.02</v>
      </c>
      <c r="E7" s="39" t="s">
        <v>42</v>
      </c>
      <c r="F7" s="34"/>
      <c r="G7" s="29">
        <v>0.15</v>
      </c>
    </row>
    <row r="8" spans="1:7">
      <c r="A8" s="4"/>
      <c r="B8" s="5"/>
      <c r="E8" s="33"/>
      <c r="F8" s="34"/>
      <c r="G8" s="5"/>
    </row>
    <row r="9" spans="1:7">
      <c r="A9" s="6" t="s">
        <v>2</v>
      </c>
      <c r="B9" s="5"/>
      <c r="E9" s="37" t="s">
        <v>46</v>
      </c>
      <c r="F9" s="32"/>
      <c r="G9" s="5">
        <v>15</v>
      </c>
    </row>
    <row r="10" spans="1:7">
      <c r="A10" s="6" t="s">
        <v>3</v>
      </c>
      <c r="B10" s="8">
        <v>5000</v>
      </c>
      <c r="E10" s="37" t="s">
        <v>43</v>
      </c>
      <c r="F10" s="32"/>
      <c r="G10" s="28">
        <v>7000</v>
      </c>
    </row>
    <row r="11" spans="1:7">
      <c r="A11" s="6" t="s">
        <v>4</v>
      </c>
      <c r="B11" s="8">
        <v>6000</v>
      </c>
      <c r="E11" s="31" t="s">
        <v>41</v>
      </c>
      <c r="F11" s="32"/>
      <c r="G11" s="29">
        <v>0.25</v>
      </c>
    </row>
    <row r="12" spans="1:7">
      <c r="A12" s="6" t="s">
        <v>5</v>
      </c>
      <c r="B12" s="8">
        <v>3000</v>
      </c>
      <c r="E12" s="33"/>
      <c r="F12" s="34"/>
      <c r="G12" s="5"/>
    </row>
    <row r="13" spans="1:7">
      <c r="A13" s="4"/>
      <c r="B13" s="5"/>
      <c r="E13" s="37" t="s">
        <v>47</v>
      </c>
      <c r="F13" s="32"/>
      <c r="G13" s="5">
        <v>10</v>
      </c>
    </row>
    <row r="14" spans="1:7">
      <c r="A14" s="6" t="s">
        <v>7</v>
      </c>
      <c r="B14" s="8">
        <v>225000</v>
      </c>
      <c r="E14" s="37" t="s">
        <v>48</v>
      </c>
      <c r="F14" s="38"/>
      <c r="G14" s="28">
        <v>6000</v>
      </c>
    </row>
    <row r="15" spans="1:7">
      <c r="A15" s="4"/>
      <c r="B15" s="5"/>
      <c r="E15" s="37" t="s">
        <v>44</v>
      </c>
      <c r="F15" s="38"/>
      <c r="G15" s="29">
        <v>0.5</v>
      </c>
    </row>
    <row r="16" spans="1:7" ht="13.5" thickBot="1">
      <c r="A16" s="9" t="s">
        <v>38</v>
      </c>
      <c r="B16" s="27">
        <f>(G6+G10+G14+G18)/B14</f>
        <v>0.14666666666666667</v>
      </c>
      <c r="E16" s="33"/>
      <c r="F16" s="34"/>
      <c r="G16" s="5"/>
    </row>
    <row r="17" spans="1:7">
      <c r="E17" s="31" t="s">
        <v>49</v>
      </c>
      <c r="F17" s="32"/>
      <c r="G17" s="5">
        <v>15</v>
      </c>
    </row>
    <row r="18" spans="1:7" ht="13.5" thickBot="1">
      <c r="E18" s="31" t="s">
        <v>50</v>
      </c>
      <c r="F18" s="32"/>
      <c r="G18" s="28">
        <v>10000</v>
      </c>
    </row>
    <row r="19" spans="1:7">
      <c r="A19" s="21" t="s">
        <v>8</v>
      </c>
      <c r="B19" s="13"/>
      <c r="E19" s="31" t="s">
        <v>44</v>
      </c>
      <c r="F19" s="32"/>
      <c r="G19" s="29">
        <v>1</v>
      </c>
    </row>
    <row r="20" spans="1:7">
      <c r="A20" s="4"/>
      <c r="B20" s="5"/>
      <c r="E20" s="33"/>
      <c r="F20" s="34"/>
      <c r="G20" s="5"/>
    </row>
    <row r="21" spans="1:7" ht="13.5" thickBot="1">
      <c r="A21" s="6" t="s">
        <v>9</v>
      </c>
      <c r="B21" s="10">
        <f>B5*B7</f>
        <v>6000</v>
      </c>
      <c r="E21" s="35" t="s">
        <v>51</v>
      </c>
      <c r="F21" s="36"/>
      <c r="G21" s="30">
        <f>(G6*G7)+(G10*G11)+(G14*G15)+(G18*G19)</f>
        <v>16250</v>
      </c>
    </row>
    <row r="22" spans="1:7">
      <c r="A22" s="6" t="s">
        <v>2</v>
      </c>
      <c r="B22" s="10">
        <f>SUM(B10:B12)</f>
        <v>14000</v>
      </c>
    </row>
    <row r="23" spans="1:7">
      <c r="A23" s="6" t="s">
        <v>11</v>
      </c>
      <c r="B23" s="10">
        <f>B21+B22</f>
        <v>20000</v>
      </c>
    </row>
    <row r="24" spans="1:7">
      <c r="A24" s="4"/>
      <c r="B24" s="5"/>
    </row>
    <row r="25" spans="1:7">
      <c r="A25" s="6" t="s">
        <v>12</v>
      </c>
      <c r="B25" s="10">
        <f>B14</f>
        <v>225000</v>
      </c>
    </row>
    <row r="26" spans="1:7">
      <c r="A26" s="6" t="s">
        <v>13</v>
      </c>
      <c r="B26" s="10">
        <f>(B14*B16)</f>
        <v>33000</v>
      </c>
    </row>
    <row r="27" spans="1:7">
      <c r="A27" s="6" t="s">
        <v>14</v>
      </c>
      <c r="B27" s="10">
        <f>B25-B26</f>
        <v>192000</v>
      </c>
    </row>
    <row r="28" spans="1:7">
      <c r="A28" s="4"/>
      <c r="B28" s="5"/>
    </row>
    <row r="29" spans="1:7" ht="13.5" thickBot="1">
      <c r="A29" s="9" t="s">
        <v>15</v>
      </c>
      <c r="B29" s="11">
        <f>B23/B27</f>
        <v>0.10416666666666667</v>
      </c>
    </row>
    <row r="30" spans="1:7" ht="13.5" thickBot="1"/>
    <row r="31" spans="1:7">
      <c r="A31" s="24"/>
      <c r="B31" s="12"/>
      <c r="C31" s="12"/>
      <c r="D31" s="12"/>
      <c r="E31" s="12"/>
      <c r="F31" s="12"/>
      <c r="G31" s="13"/>
    </row>
    <row r="32" spans="1:7">
      <c r="A32" s="15" t="s">
        <v>16</v>
      </c>
      <c r="B32" s="14"/>
      <c r="C32" s="14"/>
      <c r="D32" s="14"/>
      <c r="E32" s="14"/>
      <c r="F32" s="14"/>
      <c r="G32" s="5"/>
    </row>
    <row r="33" spans="1:7">
      <c r="A33" s="4"/>
      <c r="B33" s="14"/>
      <c r="C33" s="14"/>
      <c r="D33" s="14"/>
      <c r="E33" s="14"/>
      <c r="F33" s="14"/>
      <c r="G33" s="5"/>
    </row>
    <row r="34" spans="1:7">
      <c r="A34" s="6" t="s">
        <v>17</v>
      </c>
      <c r="B34" s="22">
        <f>B29</f>
        <v>0.10416666666666667</v>
      </c>
      <c r="C34" s="14"/>
      <c r="D34" s="23">
        <v>0.15</v>
      </c>
      <c r="E34" s="14"/>
      <c r="F34" s="23">
        <v>0.2</v>
      </c>
      <c r="G34" s="5"/>
    </row>
    <row r="35" spans="1:7">
      <c r="A35" s="4"/>
      <c r="B35" s="14"/>
      <c r="C35" s="14"/>
      <c r="D35" s="14"/>
      <c r="E35" s="14"/>
      <c r="F35" s="14"/>
      <c r="G35" s="5"/>
    </row>
    <row r="36" spans="1:7">
      <c r="A36" s="15" t="s">
        <v>18</v>
      </c>
      <c r="B36" s="14"/>
      <c r="C36" s="14"/>
      <c r="D36" s="14"/>
      <c r="E36" s="14"/>
      <c r="F36" s="14"/>
      <c r="G36" s="5"/>
    </row>
    <row r="37" spans="1:7">
      <c r="A37" s="6" t="s">
        <v>19</v>
      </c>
      <c r="B37" s="16">
        <f>$B27*B34</f>
        <v>20000</v>
      </c>
      <c r="C37" s="14"/>
      <c r="D37" s="16">
        <f>$B27*D34</f>
        <v>28800</v>
      </c>
      <c r="E37" s="14"/>
      <c r="F37" s="16">
        <f>$B27*F34</f>
        <v>38400</v>
      </c>
      <c r="G37" s="5"/>
    </row>
    <row r="38" spans="1:7">
      <c r="A38" s="6" t="s">
        <v>20</v>
      </c>
      <c r="B38" s="2">
        <f>$B21</f>
        <v>6000</v>
      </c>
      <c r="C38" s="14"/>
      <c r="D38" s="2">
        <f>$B21</f>
        <v>6000</v>
      </c>
      <c r="E38" s="14"/>
      <c r="F38" s="2">
        <f>$B21</f>
        <v>6000</v>
      </c>
      <c r="G38" s="5"/>
    </row>
    <row r="39" spans="1:7">
      <c r="A39" s="6" t="s">
        <v>21</v>
      </c>
      <c r="B39" s="16">
        <f>B37-B38</f>
        <v>14000</v>
      </c>
      <c r="C39" s="14"/>
      <c r="D39" s="16">
        <f>D37-D38</f>
        <v>22800</v>
      </c>
      <c r="E39" s="14"/>
      <c r="F39" s="16">
        <f>F37-F38</f>
        <v>32400</v>
      </c>
      <c r="G39" s="5"/>
    </row>
    <row r="40" spans="1:7">
      <c r="A40" s="4"/>
      <c r="B40" s="14"/>
      <c r="C40" s="14"/>
      <c r="D40" s="14"/>
      <c r="E40" s="14"/>
      <c r="F40" s="14"/>
      <c r="G40" s="5"/>
    </row>
    <row r="41" spans="1:7">
      <c r="A41" s="6" t="s">
        <v>22</v>
      </c>
      <c r="B41" s="16">
        <f>$B22</f>
        <v>14000</v>
      </c>
      <c r="C41" s="14"/>
      <c r="D41" s="16">
        <f>$B22</f>
        <v>14000</v>
      </c>
      <c r="E41" s="14"/>
      <c r="F41" s="16">
        <f>$B22</f>
        <v>14000</v>
      </c>
      <c r="G41" s="5"/>
    </row>
    <row r="42" spans="1:7">
      <c r="A42" s="4"/>
      <c r="B42" s="14"/>
      <c r="C42" s="14"/>
      <c r="D42" s="14"/>
      <c r="E42" s="14"/>
      <c r="F42" s="14"/>
      <c r="G42" s="5"/>
    </row>
    <row r="43" spans="1:7" ht="13.5" thickBot="1">
      <c r="A43" s="6" t="s">
        <v>23</v>
      </c>
      <c r="B43" s="3">
        <f>B39-B41</f>
        <v>0</v>
      </c>
      <c r="C43" s="14"/>
      <c r="D43" s="3">
        <f>D39-D41</f>
        <v>8800</v>
      </c>
      <c r="E43" s="14"/>
      <c r="F43" s="3">
        <f>F39-F41</f>
        <v>18400</v>
      </c>
      <c r="G43" s="5"/>
    </row>
    <row r="44" spans="1:7" ht="13.5" thickTop="1">
      <c r="A44" s="4"/>
      <c r="B44" s="14"/>
      <c r="C44" s="14"/>
      <c r="D44" s="14"/>
      <c r="E44" s="14"/>
      <c r="F44" s="14"/>
      <c r="G44" s="5"/>
    </row>
    <row r="45" spans="1:7">
      <c r="A45" s="15" t="s">
        <v>24</v>
      </c>
      <c r="B45" s="14"/>
      <c r="C45" s="14"/>
      <c r="D45" s="14"/>
      <c r="E45" s="14"/>
      <c r="F45" s="14"/>
      <c r="G45" s="5"/>
    </row>
    <row r="46" spans="1:7">
      <c r="A46" s="6" t="s">
        <v>25</v>
      </c>
      <c r="B46" s="14"/>
      <c r="C46" s="14"/>
      <c r="D46" s="14"/>
      <c r="E46" s="14"/>
      <c r="F46" s="14"/>
      <c r="G46" s="5"/>
    </row>
    <row r="47" spans="1:7">
      <c r="A47" s="17" t="s">
        <v>31</v>
      </c>
      <c r="B47" s="16">
        <f>B56-B51+B62</f>
        <v>75000</v>
      </c>
      <c r="C47" s="14"/>
      <c r="D47" s="16">
        <f>D56-D51+D62</f>
        <v>83800</v>
      </c>
      <c r="E47" s="14"/>
      <c r="F47" s="16">
        <f>F56-F51+F62</f>
        <v>93400</v>
      </c>
      <c r="G47" s="5"/>
    </row>
    <row r="48" spans="1:7">
      <c r="A48" s="6"/>
      <c r="B48" s="14"/>
      <c r="C48" s="14"/>
      <c r="D48" s="14"/>
      <c r="E48" s="14"/>
      <c r="F48" s="14"/>
      <c r="G48" s="5"/>
    </row>
    <row r="49" spans="1:7">
      <c r="A49" s="4" t="s">
        <v>26</v>
      </c>
      <c r="B49" s="16">
        <f>$B27</f>
        <v>192000</v>
      </c>
      <c r="C49" s="14"/>
      <c r="D49" s="16">
        <f>$B27</f>
        <v>192000</v>
      </c>
      <c r="E49" s="14"/>
      <c r="F49" s="16">
        <f>$B27</f>
        <v>192000</v>
      </c>
      <c r="G49" s="5"/>
    </row>
    <row r="50" spans="1:7">
      <c r="A50" s="4" t="s">
        <v>27</v>
      </c>
      <c r="B50" s="2">
        <f>$B26</f>
        <v>33000</v>
      </c>
      <c r="C50" s="14"/>
      <c r="D50" s="2">
        <f>$B26</f>
        <v>33000</v>
      </c>
      <c r="E50" s="14"/>
      <c r="F50" s="2">
        <f>$B26</f>
        <v>33000</v>
      </c>
      <c r="G50" s="5"/>
    </row>
    <row r="51" spans="1:7">
      <c r="A51" s="4" t="s">
        <v>28</v>
      </c>
      <c r="B51" s="16">
        <f>SUM(B49:B50)</f>
        <v>225000</v>
      </c>
      <c r="C51" s="25">
        <f>B51/B53</f>
        <v>0.75</v>
      </c>
      <c r="D51" s="16">
        <f>SUM(D49:D50)</f>
        <v>225000</v>
      </c>
      <c r="E51" s="25">
        <f>D51/D53</f>
        <v>0.72862694300518138</v>
      </c>
      <c r="F51" s="16">
        <f>SUM(F49:F50)</f>
        <v>225000</v>
      </c>
      <c r="G51" s="25">
        <f>F51/F53</f>
        <v>0.70665829145728642</v>
      </c>
    </row>
    <row r="52" spans="1:7">
      <c r="A52" s="4"/>
      <c r="B52" s="16"/>
      <c r="C52" s="14"/>
      <c r="D52" s="14"/>
      <c r="E52" s="14"/>
      <c r="F52" s="14"/>
      <c r="G52" s="5"/>
    </row>
    <row r="53" spans="1:7" ht="13.5" thickBot="1">
      <c r="A53" s="6" t="s">
        <v>36</v>
      </c>
      <c r="B53" s="3">
        <f>B47+B51</f>
        <v>300000</v>
      </c>
      <c r="C53" s="14"/>
      <c r="D53" s="3">
        <f>D47+D51</f>
        <v>308800</v>
      </c>
      <c r="E53" s="14"/>
      <c r="F53" s="3">
        <f>F47+F51</f>
        <v>318400</v>
      </c>
      <c r="G53" s="5"/>
    </row>
    <row r="54" spans="1:7" ht="13.5" thickTop="1">
      <c r="A54" s="4"/>
      <c r="B54" s="14"/>
      <c r="C54" s="14"/>
      <c r="D54" s="14"/>
      <c r="E54" s="14"/>
      <c r="F54" s="14"/>
      <c r="G54" s="5"/>
    </row>
    <row r="55" spans="1:7">
      <c r="A55" s="6" t="s">
        <v>29</v>
      </c>
      <c r="B55" s="14"/>
      <c r="C55" s="14"/>
      <c r="D55" s="14"/>
      <c r="E55" s="14"/>
      <c r="F55" s="14"/>
      <c r="G55" s="5"/>
    </row>
    <row r="56" spans="1:7">
      <c r="A56" s="4" t="s">
        <v>30</v>
      </c>
      <c r="B56" s="16">
        <f>$B5</f>
        <v>300000</v>
      </c>
      <c r="C56" s="14"/>
      <c r="D56" s="16">
        <f>$B5</f>
        <v>300000</v>
      </c>
      <c r="E56" s="14"/>
      <c r="F56" s="16">
        <f>$B5</f>
        <v>300000</v>
      </c>
      <c r="G56" s="5"/>
    </row>
    <row r="57" spans="1:7">
      <c r="A57" s="4"/>
      <c r="B57" s="16"/>
      <c r="C57" s="14"/>
      <c r="D57" s="16"/>
      <c r="E57" s="14"/>
      <c r="F57" s="16"/>
      <c r="G57" s="5"/>
    </row>
    <row r="58" spans="1:7">
      <c r="A58" s="4" t="s">
        <v>37</v>
      </c>
      <c r="B58" s="16">
        <f>B56</f>
        <v>300000</v>
      </c>
      <c r="C58" s="14"/>
      <c r="D58" s="16">
        <f>D56</f>
        <v>300000</v>
      </c>
      <c r="E58" s="14"/>
      <c r="F58" s="16">
        <f>F56</f>
        <v>300000</v>
      </c>
      <c r="G58" s="5"/>
    </row>
    <row r="59" spans="1:7">
      <c r="A59" s="4"/>
      <c r="B59" s="14"/>
      <c r="C59" s="14"/>
      <c r="D59" s="14"/>
      <c r="E59" s="14"/>
      <c r="F59" s="14"/>
      <c r="G59" s="5"/>
    </row>
    <row r="60" spans="1:7">
      <c r="A60" s="6" t="s">
        <v>32</v>
      </c>
      <c r="B60" s="14"/>
      <c r="C60" s="14"/>
      <c r="D60" s="14"/>
      <c r="E60" s="14"/>
      <c r="F60" s="14"/>
      <c r="G60" s="5"/>
    </row>
    <row r="61" spans="1:7">
      <c r="A61" s="4" t="s">
        <v>33</v>
      </c>
      <c r="B61" s="14"/>
      <c r="C61" s="14"/>
      <c r="D61" s="14"/>
      <c r="E61" s="14"/>
      <c r="F61" s="14"/>
      <c r="G61" s="5"/>
    </row>
    <row r="62" spans="1:7">
      <c r="A62" s="4" t="s">
        <v>23</v>
      </c>
      <c r="B62" s="2">
        <f>B43</f>
        <v>0</v>
      </c>
      <c r="C62" s="14"/>
      <c r="D62" s="2">
        <f>D43</f>
        <v>8800</v>
      </c>
      <c r="E62" s="14"/>
      <c r="F62" s="2">
        <f>F43</f>
        <v>18400</v>
      </c>
      <c r="G62" s="5"/>
    </row>
    <row r="63" spans="1:7">
      <c r="A63" s="6" t="s">
        <v>35</v>
      </c>
      <c r="B63" s="16">
        <f>SUM(B61:B62)</f>
        <v>0</v>
      </c>
      <c r="C63" s="25">
        <f>B63/B53</f>
        <v>0</v>
      </c>
      <c r="D63" s="16">
        <f>SUM(D61:D62)</f>
        <v>8800</v>
      </c>
      <c r="E63" s="25">
        <f>D63/D53</f>
        <v>2.8497409326424871E-2</v>
      </c>
      <c r="F63" s="16">
        <f>SUM(F61:F62)</f>
        <v>18400</v>
      </c>
      <c r="G63" s="26">
        <f>F63/F53</f>
        <v>5.7788944723618091E-2</v>
      </c>
    </row>
    <row r="64" spans="1:7">
      <c r="A64" s="4"/>
      <c r="B64" s="14"/>
      <c r="C64" s="14"/>
      <c r="D64" s="14"/>
      <c r="E64" s="14"/>
      <c r="F64" s="14"/>
      <c r="G64" s="5"/>
    </row>
    <row r="65" spans="1:7" ht="13.5" thickBot="1">
      <c r="A65" s="6" t="s">
        <v>34</v>
      </c>
      <c r="B65" s="3">
        <f>B56+B63</f>
        <v>300000</v>
      </c>
      <c r="C65" s="14"/>
      <c r="D65" s="3">
        <f>D56+D63</f>
        <v>308800</v>
      </c>
      <c r="E65" s="14"/>
      <c r="F65" s="3">
        <f>F56+F63</f>
        <v>318400</v>
      </c>
      <c r="G65" s="5"/>
    </row>
    <row r="66" spans="1:7" ht="14.25" thickTop="1" thickBot="1">
      <c r="A66" s="18"/>
      <c r="B66" s="19"/>
      <c r="C66" s="19"/>
      <c r="D66" s="19"/>
      <c r="E66" s="19"/>
      <c r="F66" s="19"/>
      <c r="G66" s="20"/>
    </row>
  </sheetData>
  <mergeCells count="17">
    <mergeCell ref="E16:F16"/>
    <mergeCell ref="E5:F5"/>
    <mergeCell ref="E6:F6"/>
    <mergeCell ref="E7:F7"/>
    <mergeCell ref="E8:F8"/>
    <mergeCell ref="E9:F9"/>
    <mergeCell ref="E10:F10"/>
    <mergeCell ref="E17:F17"/>
    <mergeCell ref="E18:F18"/>
    <mergeCell ref="E19:F19"/>
    <mergeCell ref="E20:F20"/>
    <mergeCell ref="E21:F21"/>
    <mergeCell ref="E11:F11"/>
    <mergeCell ref="E12:F12"/>
    <mergeCell ref="E13:F13"/>
    <mergeCell ref="E14:F14"/>
    <mergeCell ref="E15:F15"/>
  </mergeCells>
  <phoneticPr fontId="3" type="noConversion"/>
  <pageMargins left="0.75" right="0.75" top="1" bottom="1" header="0.5" footer="0.5"/>
  <pageSetup scale="7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Celero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sk332aa</dc:creator>
  <cp:lastModifiedBy>derek.cameron</cp:lastModifiedBy>
  <cp:lastPrinted>2012-11-05T00:47:40Z</cp:lastPrinted>
  <dcterms:created xsi:type="dcterms:W3CDTF">2012-11-04T23:12:39Z</dcterms:created>
  <dcterms:modified xsi:type="dcterms:W3CDTF">2012-12-18T21:46:04Z</dcterms:modified>
</cp:coreProperties>
</file>